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0" yWindow="65524" windowWidth="12744" windowHeight="6828" activeTab="0"/>
  </bookViews>
  <sheets>
    <sheet name="стр.1_4" sheetId="1" r:id="rId1"/>
  </sheet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<sst xmlns="http://schemas.openxmlformats.org/spreadsheetml/2006/main" count="106" uniqueCount="78">
  <si>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</si>
  <si>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</si>
  <si>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</si>
  <si>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</si>
  <si>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</si>
  <si>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</si>
  <si>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</si>
  <si>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</si>
  <si>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</si>
  <si>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</si>
  <si>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</si>
  <si>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</si>
  <si>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</si>
  <si>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</si>
  <si>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</si>
  <si>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</si>
  <si>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</si>
  <si>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</si>
  <si>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</si>
  <si>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</si>
  <si>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</si>
  <si>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</si>
  <si>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</si>
  <si>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</si>
  <si>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</si>
  <si>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</si>
  <si>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</si>
  <si>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</si>
  <si>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</si>
  <si>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</si>
  <si>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</si>
  <si>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</si>
  <si>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</si>
  <si>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</si>
  <si>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</si>
  <si>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</si>
  <si>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</si>
  <si>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</si>
  <si>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</si>
  <si>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</si>
  <si>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</si>
  <si>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</si>
  <si>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</si>
  <si>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</si>
  <si>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</si>
  <si>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</si>
  <si>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</si>
  <si>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</si>
  <si>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</si>
  <si>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</si>
  <si>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</si>
  <si>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</si>
  <si>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</si>
  <si>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</si>
  <si>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</si>
  <si>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</si>
  <si>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</si>
  <si>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</si>
  <si>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</si>
  <si>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</si>
  <si>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</si>
  <si>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</si>
  <si>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</si>
  <si>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</si>
  <si>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</si>
  <si>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</si>
  <si>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</si>
  <si>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</si>
  <si>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</si>
  <si>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55"/>
        <rFont val="Times New Roman"/>
        <family val="1"/>
      </rPr>
      <t>2</t>
    </r>
  </si>
  <si>
    <r>
      <t>2,5 - 7,0 кг/см</t>
    </r>
    <r>
      <rPr>
        <vertAlign val="superscript"/>
        <sz val="11"/>
        <color indexed="55"/>
        <rFont val="Times New Roman"/>
        <family val="1"/>
      </rPr>
      <t>2</t>
    </r>
  </si>
  <si>
    <r>
      <t>7,0 - 13,0 кг/см</t>
    </r>
    <r>
      <rPr>
        <vertAlign val="superscript"/>
        <sz val="11"/>
        <color indexed="55"/>
        <rFont val="Times New Roman"/>
        <family val="1"/>
      </rPr>
      <t>2</t>
    </r>
  </si>
  <si>
    <r>
      <t>&gt; 13 кг/см</t>
    </r>
    <r>
      <rPr>
        <vertAlign val="superscript"/>
        <sz val="11"/>
        <color indexed="55"/>
        <rFont val="Times New Roman"/>
        <family val="1"/>
      </rPr>
      <t>2</t>
    </r>
  </si>
  <si>
    <t>Объединённый институт ядерных исследований</t>
  </si>
  <si>
    <t>2016план</t>
  </si>
  <si>
    <t>2015факт</t>
  </si>
  <si>
    <t>2017проект</t>
  </si>
  <si>
    <t>план</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</si>
</sst>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00"/>
    <numFmt numFmtId="166" formatCode="0.0"/>
    <numFmt numFmtId="167" formatCode="0.00000000"/>
    <numFmt numFmtId="168" formatCode="0.0000000"/>
    <numFmt numFmtId="169" formatCode="0.000000"/>
    <numFmt numFmtId="170" formatCode="0.00000"/>
  </numFmts>
  <fonts count="33">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55"/>
      <name val="Times New Roman"/>
      <family val="1"/>
    </font>
    <font>
      <b/>
      <sz val="14"/>
      <name val="Times New Roman"/>
      <family val="1"/>
    </font>
    <font>
      <sz val="11"/>
      <color indexed="55"/>
      <name val="Times New Roman"/>
      <family val="1"/>
    </font>
    <font>
      <sz val="11"/>
      <color indexed="60"/>
      <name val="Times New Roman"/>
      <family val="1"/>
    </font>
    <font>
      <sz val="11"/>
      <color theme="1"/>
      <name val="Calibri"/>
      <family val="2"/>
    </font>
    <font>
      <sz val="11"/>
      <color theme="0"/>
      <name val="Calibri"/>
      <family val="2"/>
    </font>
    <font>
      <sz val="11"/>
      <color theme="0" tint="-0.3499799966812134"/>
      <name val="Times New Roman"/>
      <family val="1"/>
    </font>
    <font>
      <sz val="11"/>
      <color rgb="FFC00000"/>
      <name val="Times New Roman"/>
      <family val="1"/>
    </font>
    <font>
      <sz val="10"/>
      <color theme="0"/>
      <name val="Times New Roman"/>
      <family val="1"/>
    </font>
  </fonts>
  <fills count="4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28" fillId="3" borderId="0" applyNumberFormat="0" applyBorder="0" applyAlignment="0" applyProtection="0"/>
    <xf numFmtId="0" fontId="5" fillId="4" borderId="0" applyNumberFormat="0" applyBorder="0" applyAlignment="0" applyProtection="0"/>
    <xf numFmtId="0" fontId="28" fillId="5" borderId="0" applyNumberFormat="0" applyBorder="0" applyAlignment="0" applyProtection="0"/>
    <xf numFmtId="0" fontId="5" fillId="6" borderId="0" applyNumberFormat="0" applyBorder="0" applyAlignment="0" applyProtection="0"/>
    <xf numFmtId="0" fontId="28" fillId="7" borderId="0" applyNumberFormat="0" applyBorder="0" applyAlignment="0" applyProtection="0"/>
    <xf numFmtId="0" fontId="5" fillId="8" borderId="0" applyNumberFormat="0" applyBorder="0" applyAlignment="0" applyProtection="0"/>
    <xf numFmtId="0" fontId="28" fillId="9" borderId="0" applyNumberFormat="0" applyBorder="0" applyAlignment="0" applyProtection="0"/>
    <xf numFmtId="0" fontId="5" fillId="10" borderId="0" applyNumberFormat="0" applyBorder="0" applyAlignment="0" applyProtection="0"/>
    <xf numFmtId="0" fontId="28" fillId="11" borderId="0" applyNumberFormat="0" applyBorder="0" applyAlignment="0" applyProtection="0"/>
    <xf numFmtId="0" fontId="5" fillId="12" borderId="0" applyNumberFormat="0" applyBorder="0" applyAlignment="0" applyProtection="0"/>
    <xf numFmtId="0" fontId="28"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28"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8" borderId="0" applyNumberFormat="0" applyBorder="0" applyAlignment="0" applyProtection="0"/>
    <xf numFmtId="0" fontId="28" fillId="20" borderId="0" applyNumberFormat="0" applyBorder="0" applyAlignment="0" applyProtection="0"/>
    <xf numFmtId="0" fontId="5" fillId="14" borderId="0" applyNumberFormat="0" applyBorder="0" applyAlignment="0" applyProtection="0"/>
    <xf numFmtId="0" fontId="28"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6" fillId="24" borderId="0" applyNumberFormat="0" applyBorder="0" applyAlignment="0" applyProtection="0"/>
    <xf numFmtId="0" fontId="29" fillId="25" borderId="0" applyNumberFormat="0" applyBorder="0" applyAlignment="0" applyProtection="0"/>
    <xf numFmtId="0" fontId="6" fillId="16" borderId="0" applyNumberFormat="0" applyBorder="0" applyAlignment="0" applyProtection="0"/>
    <xf numFmtId="0" fontId="29" fillId="26" borderId="0" applyNumberFormat="0" applyBorder="0" applyAlignment="0" applyProtection="0"/>
    <xf numFmtId="0" fontId="6" fillId="18" borderId="0" applyNumberFormat="0" applyBorder="0" applyAlignment="0" applyProtection="0"/>
    <xf numFmtId="0" fontId="29" fillId="27" borderId="0" applyNumberFormat="0" applyBorder="0" applyAlignment="0" applyProtection="0"/>
    <xf numFmtId="0" fontId="6" fillId="28" borderId="0" applyNumberFormat="0" applyBorder="0" applyAlignment="0" applyProtection="0"/>
    <xf numFmtId="0" fontId="29" fillId="29" borderId="0" applyNumberFormat="0" applyBorder="0" applyAlignment="0" applyProtection="0"/>
    <xf numFmtId="0" fontId="6" fillId="30" borderId="0" applyNumberFormat="0" applyBorder="0" applyAlignment="0" applyProtection="0"/>
    <xf numFmtId="0" fontId="29" fillId="31" borderId="0" applyNumberFormat="0" applyBorder="0" applyAlignment="0" applyProtection="0"/>
    <xf numFmtId="0" fontId="6" fillId="32" borderId="0" applyNumberFormat="0" applyBorder="0" applyAlignment="0" applyProtection="0"/>
    <xf numFmtId="0" fontId="2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7" borderId="0" applyNumberFormat="0" applyBorder="0" applyAlignment="0" applyProtection="0"/>
    <xf numFmtId="0" fontId="7" fillId="12" borderId="1" applyNumberFormat="0" applyAlignment="0" applyProtection="0"/>
    <xf numFmtId="0" fontId="8" fillId="38" borderId="2" applyNumberFormat="0" applyAlignment="0" applyProtection="0"/>
    <xf numFmtId="0" fontId="9" fillId="3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39" borderId="7" applyNumberFormat="0" applyAlignment="0" applyProtection="0"/>
    <xf numFmtId="0" fontId="15" fillId="0" borderId="0" applyNumberFormat="0" applyFill="0" applyBorder="0" applyAlignment="0" applyProtection="0"/>
    <xf numFmtId="0" fontId="16" fillId="40" borderId="0" applyNumberFormat="0" applyBorder="0" applyAlignment="0" applyProtection="0"/>
    <xf numFmtId="0" fontId="5" fillId="0" borderId="0">
      <alignment/>
      <protection/>
    </xf>
    <xf numFmtId="0" fontId="17" fillId="4" borderId="0" applyNumberFormat="0" applyBorder="0" applyAlignment="0" applyProtection="0"/>
    <xf numFmtId="0" fontId="18" fillId="0" borderId="0" applyNumberFormat="0" applyFill="0" applyBorder="0" applyAlignment="0" applyProtection="0"/>
    <xf numFmtId="0" fontId="5" fillId="41"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6" borderId="0" applyNumberFormat="0" applyBorder="0" applyAlignment="0" applyProtection="0"/>
  </cellStyleXfs>
  <cellXfs count="46">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70"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70" applyFont="1" applyBorder="1" applyAlignment="1">
      <alignment horizontal="center" vertical="top" wrapText="1"/>
      <protection/>
    </xf>
    <xf numFmtId="0" fontId="22" fillId="0" borderId="0" xfId="70" applyFont="1" applyBorder="1" applyAlignment="1">
      <alignment horizontal="left" vertical="top" wrapText="1"/>
      <protection/>
    </xf>
    <xf numFmtId="0" fontId="22" fillId="0" borderId="0" xfId="70" applyFont="1" applyBorder="1" applyAlignment="1">
      <alignment horizontal="center" vertical="top"/>
      <protection/>
    </xf>
    <xf numFmtId="0" fontId="22" fillId="0" borderId="11" xfId="70" applyFont="1" applyBorder="1" applyAlignment="1">
      <alignment horizontal="center" vertical="top" wrapText="1"/>
      <protection/>
    </xf>
    <xf numFmtId="0" fontId="22" fillId="0" borderId="11" xfId="70" applyFont="1" applyBorder="1" applyAlignment="1">
      <alignment horizontal="center" vertical="top"/>
      <protection/>
    </xf>
    <xf numFmtId="0" fontId="30" fillId="0" borderId="0" xfId="70" applyFont="1" applyBorder="1" applyAlignment="1">
      <alignment horizontal="center" vertical="top" wrapText="1"/>
      <protection/>
    </xf>
    <xf numFmtId="0" fontId="30" fillId="0" borderId="0" xfId="70" applyFont="1" applyBorder="1" applyAlignment="1">
      <alignment horizontal="left" vertical="top" wrapText="1"/>
      <protection/>
    </xf>
    <xf numFmtId="0" fontId="30" fillId="0" borderId="11" xfId="70" applyFont="1" applyBorder="1" applyAlignment="1">
      <alignment horizontal="center" vertical="top" wrapText="1"/>
      <protection/>
    </xf>
    <xf numFmtId="0" fontId="30" fillId="0" borderId="11" xfId="70" applyFont="1" applyBorder="1" applyAlignment="1">
      <alignment horizontal="left" vertical="top" wrapText="1"/>
      <protection/>
    </xf>
    <xf numFmtId="0" fontId="23" fillId="0" borderId="12" xfId="0" applyFont="1" applyBorder="1" applyAlignment="1">
      <alignment vertical="top"/>
    </xf>
    <xf numFmtId="0" fontId="23" fillId="0" borderId="0"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23" fillId="0" borderId="11" xfId="0" applyFont="1" applyBorder="1" applyAlignment="1">
      <alignment vertical="top"/>
    </xf>
    <xf numFmtId="0" fontId="23" fillId="0" borderId="15" xfId="0" applyFont="1" applyBorder="1" applyAlignment="1">
      <alignment vertical="top"/>
    </xf>
    <xf numFmtId="165" fontId="22" fillId="0" borderId="0" xfId="70" applyNumberFormat="1" applyFont="1" applyBorder="1" applyAlignment="1">
      <alignment horizontal="center" vertical="top"/>
      <protection/>
    </xf>
    <xf numFmtId="2" fontId="22" fillId="0" borderId="0" xfId="70" applyNumberFormat="1" applyFont="1" applyBorder="1" applyAlignment="1">
      <alignment horizontal="center" vertical="top"/>
      <protection/>
    </xf>
    <xf numFmtId="2" fontId="31" fillId="0" borderId="0" xfId="70" applyNumberFormat="1" applyFont="1" applyBorder="1" applyAlignment="1">
      <alignment horizontal="center" vertical="top"/>
      <protection/>
    </xf>
    <xf numFmtId="2" fontId="23" fillId="0" borderId="15" xfId="0" applyNumberFormat="1" applyFont="1" applyBorder="1" applyAlignment="1">
      <alignment vertical="top"/>
    </xf>
    <xf numFmtId="2" fontId="23" fillId="0" borderId="12" xfId="0" applyNumberFormat="1" applyFont="1" applyBorder="1" applyAlignment="1">
      <alignment vertical="top"/>
    </xf>
    <xf numFmtId="2" fontId="23" fillId="0" borderId="0" xfId="0" applyNumberFormat="1" applyFont="1" applyBorder="1" applyAlignment="1">
      <alignment vertical="top"/>
    </xf>
    <xf numFmtId="2" fontId="23" fillId="0" borderId="13" xfId="0" applyNumberFormat="1" applyFont="1" applyBorder="1" applyAlignment="1">
      <alignment vertical="top"/>
    </xf>
    <xf numFmtId="0" fontId="22" fillId="0" borderId="11" xfId="70" applyFont="1" applyBorder="1" applyAlignment="1">
      <alignment horizontal="left" vertical="top" wrapText="1"/>
      <protection/>
    </xf>
    <xf numFmtId="165" fontId="22" fillId="0" borderId="11" xfId="70" applyNumberFormat="1" applyFont="1" applyBorder="1" applyAlignment="1">
      <alignment horizontal="center" vertical="top"/>
      <protection/>
    </xf>
    <xf numFmtId="165" fontId="31" fillId="0" borderId="11" xfId="70" applyNumberFormat="1" applyFont="1" applyBorder="1" applyAlignment="1">
      <alignment horizontal="center" vertical="top"/>
      <protection/>
    </xf>
    <xf numFmtId="0" fontId="31" fillId="0" borderId="15" xfId="70" applyFont="1" applyBorder="1" applyAlignment="1">
      <alignment horizontal="center" vertical="top"/>
      <protection/>
    </xf>
    <xf numFmtId="0" fontId="23" fillId="0" borderId="16" xfId="0" applyFont="1" applyBorder="1" applyAlignment="1">
      <alignment horizontal="center" vertical="top"/>
    </xf>
    <xf numFmtId="0" fontId="23" fillId="0" borderId="17" xfId="0" applyFont="1" applyBorder="1" applyAlignment="1">
      <alignment horizontal="center" vertical="top"/>
    </xf>
    <xf numFmtId="0" fontId="23" fillId="0" borderId="18" xfId="0" applyFont="1" applyBorder="1" applyAlignment="1">
      <alignment horizontal="center" vertical="top"/>
    </xf>
    <xf numFmtId="0" fontId="22" fillId="0" borderId="10" xfId="70"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5" fillId="0" borderId="0" xfId="0" applyFont="1" applyAlignment="1">
      <alignment horizontal="center"/>
    </xf>
    <xf numFmtId="0" fontId="22" fillId="0" borderId="12" xfId="70" applyFont="1" applyBorder="1" applyAlignment="1">
      <alignment horizontal="center" vertical="top" wrapText="1"/>
      <protection/>
    </xf>
    <xf numFmtId="0" fontId="22" fillId="0" borderId="13" xfId="70" applyFont="1" applyBorder="1" applyAlignment="1">
      <alignment horizontal="center" vertical="top"/>
      <protection/>
    </xf>
    <xf numFmtId="0" fontId="30" fillId="0" borderId="12" xfId="70" applyFont="1" applyBorder="1" applyAlignment="1">
      <alignment horizontal="center" vertical="top" wrapText="1"/>
      <protection/>
    </xf>
    <xf numFmtId="2" fontId="31" fillId="0" borderId="13" xfId="70" applyNumberFormat="1" applyFont="1" applyBorder="1" applyAlignment="1">
      <alignment horizontal="center" vertical="top"/>
      <protection/>
    </xf>
    <xf numFmtId="0" fontId="22" fillId="0" borderId="14" xfId="70" applyFont="1" applyBorder="1" applyAlignment="1">
      <alignment horizontal="center" vertical="top" wrapText="1"/>
      <protection/>
    </xf>
    <xf numFmtId="165" fontId="32" fillId="0" borderId="0" xfId="0" applyNumberFormat="1" applyFont="1" applyAlignment="1">
      <alignment/>
    </xf>
  </cellXfs>
  <cellStyles count="6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Обычный_стр.1_5"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6"/>
  <sheetViews>
    <sheetView tabSelected="1" view="pageBreakPreview" zoomScaleSheetLayoutView="100" zoomScalePageLayoutView="0" workbookViewId="0" topLeftCell="E10">
      <selection activeCell="K50" sqref="K50"/>
    </sheetView>
  </sheetViews>
  <sheetFormatPr defaultColWidth="9.125" defaultRowHeight="12.75"/>
  <cols>
    <col min="1" max="1" width="5.875" style="1" customWidth="1"/>
    <col min="2" max="2" width="34.50390625" style="1" customWidth="1"/>
    <col min="3" max="3" width="13.875" style="1" customWidth="1"/>
    <col min="4" max="9" width="10.75390625" style="1" customWidth="1"/>
    <col min="10" max="10" width="9.125" style="1" customWidth="1"/>
    <col min="11" max="11" width="12.25390625" style="1" bestFit="1" customWidth="1"/>
    <col min="12" max="16" width="9.125" style="1" customWidth="1"/>
    <col min="17" max="17" width="9.50390625" style="1" bestFit="1" customWidth="1"/>
    <col min="18" max="16384" width="9.125" style="1" customWidth="1"/>
  </cols>
  <sheetData>
    <row r="1" spans="7:9" ht="54" customHeight="1">
      <c r="G1" s="38" t="s">
        <v>24</v>
      </c>
      <c r="H1" s="38"/>
      <c r="I1" s="38"/>
    </row>
    <row r="4" spans="2:9" ht="17.25">
      <c r="B4" s="39" t="s">
        <v>73</v>
      </c>
      <c r="C4" s="39"/>
      <c r="D4" s="39"/>
      <c r="E4" s="39"/>
      <c r="F4" s="39"/>
      <c r="G4" s="39"/>
      <c r="H4" s="39"/>
      <c r="I4" s="39"/>
    </row>
    <row r="5" spans="1:9" ht="16.5">
      <c r="A5" s="37" t="s">
        <v>25</v>
      </c>
      <c r="B5" s="37"/>
      <c r="C5" s="37"/>
      <c r="D5" s="37"/>
      <c r="E5" s="37"/>
      <c r="F5" s="37"/>
      <c r="G5" s="37"/>
      <c r="H5" s="37"/>
      <c r="I5" s="37"/>
    </row>
    <row r="8" spans="1:9" s="5" customFormat="1" ht="60.75" customHeight="1">
      <c r="A8" s="36" t="s">
        <v>16</v>
      </c>
      <c r="B8" s="36" t="s">
        <v>0</v>
      </c>
      <c r="C8" s="36" t="s">
        <v>26</v>
      </c>
      <c r="D8" s="36" t="s">
        <v>17</v>
      </c>
      <c r="E8" s="36"/>
      <c r="F8" s="36" t="s">
        <v>64</v>
      </c>
      <c r="G8" s="36"/>
      <c r="H8" s="36" t="s">
        <v>18</v>
      </c>
      <c r="I8" s="36"/>
    </row>
    <row r="9" spans="1:18" s="6" customFormat="1" ht="30" customHeight="1">
      <c r="A9" s="36"/>
      <c r="B9" s="36"/>
      <c r="C9" s="36"/>
      <c r="D9" s="4" t="s">
        <v>62</v>
      </c>
      <c r="E9" s="4" t="s">
        <v>63</v>
      </c>
      <c r="F9" s="4" t="s">
        <v>62</v>
      </c>
      <c r="G9" s="4" t="s">
        <v>63</v>
      </c>
      <c r="H9" s="4" t="s">
        <v>62</v>
      </c>
      <c r="I9" s="4" t="s">
        <v>63</v>
      </c>
      <c r="J9" s="34" t="s">
        <v>75</v>
      </c>
      <c r="K9" s="34"/>
      <c r="L9" s="35"/>
      <c r="M9" s="33" t="s">
        <v>74</v>
      </c>
      <c r="N9" s="34"/>
      <c r="O9" s="35"/>
      <c r="P9" s="33" t="s">
        <v>76</v>
      </c>
      <c r="Q9" s="34"/>
      <c r="R9" s="35"/>
    </row>
    <row r="10" spans="1:18" s="6" customFormat="1" ht="39" customHeight="1">
      <c r="A10" s="40" t="s">
        <v>1</v>
      </c>
      <c r="B10" s="8" t="s">
        <v>27</v>
      </c>
      <c r="C10" s="7"/>
      <c r="D10" s="9"/>
      <c r="E10" s="9"/>
      <c r="F10" s="9"/>
      <c r="G10" s="9"/>
      <c r="H10" s="9"/>
      <c r="I10" s="41"/>
      <c r="J10" s="17"/>
      <c r="K10" s="17"/>
      <c r="L10" s="18"/>
      <c r="M10" s="16"/>
      <c r="N10" s="17"/>
      <c r="O10" s="18"/>
      <c r="P10" s="16"/>
      <c r="Q10" s="17"/>
      <c r="R10" s="18"/>
    </row>
    <row r="11" spans="1:18" s="6" customFormat="1" ht="39" customHeight="1" hidden="1">
      <c r="A11" s="42" t="s">
        <v>2</v>
      </c>
      <c r="B11" s="13" t="s">
        <v>65</v>
      </c>
      <c r="C11" s="7"/>
      <c r="D11" s="9"/>
      <c r="E11" s="9"/>
      <c r="F11" s="9"/>
      <c r="G11" s="9"/>
      <c r="H11" s="9"/>
      <c r="I11" s="41"/>
      <c r="J11" s="17"/>
      <c r="K11" s="17"/>
      <c r="L11" s="18"/>
      <c r="M11" s="16"/>
      <c r="N11" s="17"/>
      <c r="O11" s="18"/>
      <c r="P11" s="16"/>
      <c r="Q11" s="17"/>
      <c r="R11" s="18"/>
    </row>
    <row r="12" spans="1:18" s="6" customFormat="1" ht="173.25" customHeight="1" hidden="1">
      <c r="A12" s="42"/>
      <c r="B12" s="13" t="s">
        <v>66</v>
      </c>
      <c r="C12" s="7" t="s">
        <v>28</v>
      </c>
      <c r="D12" s="9"/>
      <c r="E12" s="9"/>
      <c r="F12" s="9"/>
      <c r="G12" s="9"/>
      <c r="H12" s="9"/>
      <c r="I12" s="41"/>
      <c r="J12" s="17"/>
      <c r="K12" s="17"/>
      <c r="L12" s="18"/>
      <c r="M12" s="16"/>
      <c r="N12" s="17"/>
      <c r="O12" s="18"/>
      <c r="P12" s="16"/>
      <c r="Q12" s="17"/>
      <c r="R12" s="18"/>
    </row>
    <row r="13" spans="1:18" s="6" customFormat="1" ht="169.5" customHeight="1" hidden="1">
      <c r="A13" s="42"/>
      <c r="B13" s="13" t="s">
        <v>29</v>
      </c>
      <c r="C13" s="7" t="s">
        <v>30</v>
      </c>
      <c r="D13" s="9"/>
      <c r="E13" s="9"/>
      <c r="F13" s="9"/>
      <c r="G13" s="9"/>
      <c r="H13" s="9"/>
      <c r="I13" s="41"/>
      <c r="J13" s="17"/>
      <c r="K13" s="17"/>
      <c r="L13" s="18"/>
      <c r="M13" s="16"/>
      <c r="N13" s="17"/>
      <c r="O13" s="18"/>
      <c r="P13" s="16"/>
      <c r="Q13" s="17"/>
      <c r="R13" s="18"/>
    </row>
    <row r="14" spans="1:18" s="6" customFormat="1" ht="39" customHeight="1">
      <c r="A14" s="40" t="s">
        <v>3</v>
      </c>
      <c r="B14" s="8" t="s">
        <v>67</v>
      </c>
      <c r="C14" s="7"/>
      <c r="D14" s="9"/>
      <c r="E14" s="9"/>
      <c r="F14" s="9"/>
      <c r="G14" s="9"/>
      <c r="H14" s="9"/>
      <c r="I14" s="41"/>
      <c r="J14" s="17"/>
      <c r="K14" s="17"/>
      <c r="L14" s="18"/>
      <c r="M14" s="16"/>
      <c r="N14" s="17"/>
      <c r="O14" s="18"/>
      <c r="P14" s="16"/>
      <c r="Q14" s="17"/>
      <c r="R14" s="18"/>
    </row>
    <row r="15" spans="1:18" s="6" customFormat="1" ht="25.5" customHeight="1">
      <c r="A15" s="40"/>
      <c r="B15" s="8" t="s">
        <v>68</v>
      </c>
      <c r="C15" s="7"/>
      <c r="D15" s="9"/>
      <c r="E15" s="9"/>
      <c r="F15" s="9"/>
      <c r="G15" s="9"/>
      <c r="H15" s="9"/>
      <c r="I15" s="41"/>
      <c r="J15" s="17">
        <f>J16+J17</f>
        <v>5878.000639600001</v>
      </c>
      <c r="K15" s="17">
        <f>K16+K17</f>
        <v>6144.980123819999</v>
      </c>
      <c r="L15" s="18">
        <f>J15+K15</f>
        <v>12022.98076342</v>
      </c>
      <c r="M15" s="16">
        <f aca="true" t="shared" si="0" ref="M15:R15">M16+M17</f>
        <v>6074.41128008</v>
      </c>
      <c r="N15" s="17">
        <f t="shared" si="0"/>
        <v>6216.195508272</v>
      </c>
      <c r="O15" s="18">
        <f t="shared" si="0"/>
        <v>12290.606788351999</v>
      </c>
      <c r="P15" s="26">
        <f t="shared" si="0"/>
        <v>6848.386896</v>
      </c>
      <c r="Q15" s="27">
        <f t="shared" si="0"/>
        <v>7399.857264</v>
      </c>
      <c r="R15" s="28">
        <f t="shared" si="0"/>
        <v>14248.24416</v>
      </c>
    </row>
    <row r="16" spans="1:20" s="6" customFormat="1" ht="25.5" customHeight="1">
      <c r="A16" s="40"/>
      <c r="B16" s="8" t="s">
        <v>31</v>
      </c>
      <c r="C16" s="7" t="s">
        <v>28</v>
      </c>
      <c r="D16" s="9">
        <v>31573.95</v>
      </c>
      <c r="E16" s="22">
        <v>31297.32</v>
      </c>
      <c r="F16" s="22">
        <v>31297.32</v>
      </c>
      <c r="G16" s="23">
        <v>34046.03</v>
      </c>
      <c r="H16" s="24">
        <v>38080</v>
      </c>
      <c r="I16" s="43">
        <v>42080</v>
      </c>
      <c r="J16" s="17">
        <f>31.574*22.1684*6</f>
        <v>4199.6703696</v>
      </c>
      <c r="K16" s="17">
        <f>G16*20.369*6/1000</f>
        <v>4160.901510419999</v>
      </c>
      <c r="L16" s="18">
        <f>J16+K16</f>
        <v>8360.57188002</v>
      </c>
      <c r="M16" s="16">
        <f>F16*21.699*6/1000</f>
        <v>4074.7232800799998</v>
      </c>
      <c r="N16" s="17">
        <f>F16*21.8266*6/1000</f>
        <v>4098.684508271999</v>
      </c>
      <c r="O16" s="18">
        <f>M16+N16</f>
        <v>8173.4077883519985</v>
      </c>
      <c r="P16" s="26">
        <f>H16*20.4302*6/1000</f>
        <v>4667.892096</v>
      </c>
      <c r="Q16" s="27">
        <f>I16*20.1718*6/1000</f>
        <v>5092.976064</v>
      </c>
      <c r="R16" s="28">
        <f>P16+Q16</f>
        <v>9760.86816</v>
      </c>
      <c r="S16" s="6">
        <f>T16/20.301/12</f>
        <v>40.09153933303779</v>
      </c>
      <c r="T16" s="6">
        <f>T18-T17</f>
        <v>9766.78008</v>
      </c>
    </row>
    <row r="17" spans="1:20" s="6" customFormat="1" ht="38.25" customHeight="1">
      <c r="A17" s="40"/>
      <c r="B17" s="8" t="s">
        <v>32</v>
      </c>
      <c r="C17" s="7" t="s">
        <v>30</v>
      </c>
      <c r="D17" s="9">
        <v>25.67</v>
      </c>
      <c r="E17" s="9">
        <v>31.09</v>
      </c>
      <c r="F17" s="9">
        <v>27.62</v>
      </c>
      <c r="G17" s="23">
        <v>29.3</v>
      </c>
      <c r="H17" s="24">
        <v>32.39</v>
      </c>
      <c r="I17" s="43">
        <v>34.39</v>
      </c>
      <c r="J17" s="17">
        <f>D17*65.381</f>
        <v>1678.3302700000002</v>
      </c>
      <c r="K17" s="17">
        <f>E17*63.81726</f>
        <v>1984.0786134</v>
      </c>
      <c r="L17" s="18">
        <f>J17+K17</f>
        <v>3662.4088834000004</v>
      </c>
      <c r="M17" s="16">
        <f>F17*72.4</f>
        <v>1999.6880000000003</v>
      </c>
      <c r="N17" s="17">
        <f>G17*72.27</f>
        <v>2117.511</v>
      </c>
      <c r="O17" s="18">
        <f>M17+N17</f>
        <v>4117.1990000000005</v>
      </c>
      <c r="P17" s="26">
        <f>H17*67.32</f>
        <v>2180.4948</v>
      </c>
      <c r="Q17" s="27">
        <f>I17*67.08</f>
        <v>2306.8812</v>
      </c>
      <c r="R17" s="28">
        <f>P17+Q17</f>
        <v>4487.376</v>
      </c>
      <c r="S17" s="6">
        <f>T17/134400</f>
        <v>0.03339300535714285</v>
      </c>
      <c r="T17" s="6">
        <f>2077.787*2.16</f>
        <v>4488.01992</v>
      </c>
    </row>
    <row r="18" spans="1:20" s="6" customFormat="1" ht="25.5" customHeight="1">
      <c r="A18" s="44"/>
      <c r="B18" s="29" t="s">
        <v>33</v>
      </c>
      <c r="C18" s="10" t="s">
        <v>30</v>
      </c>
      <c r="D18" s="11">
        <v>0.084</v>
      </c>
      <c r="E18" s="30">
        <v>0.09</v>
      </c>
      <c r="F18" s="11">
        <v>0.084</v>
      </c>
      <c r="G18" s="30">
        <v>0.092</v>
      </c>
      <c r="H18" s="31">
        <v>0.105</v>
      </c>
      <c r="I18" s="32">
        <v>0.107</v>
      </c>
      <c r="J18" s="20">
        <f>D18*65.381*1000</f>
        <v>5492.004000000001</v>
      </c>
      <c r="K18" s="20">
        <f>E18*63.81726*1000</f>
        <v>5743.5534</v>
      </c>
      <c r="L18" s="21">
        <f>J18+K18</f>
        <v>11235.557400000002</v>
      </c>
      <c r="M18" s="19">
        <f>F18*72.4*1000</f>
        <v>6081.6</v>
      </c>
      <c r="N18" s="20">
        <f>G18*72.27*1000</f>
        <v>6648.84</v>
      </c>
      <c r="O18" s="21">
        <f>M18+N18</f>
        <v>12730.44</v>
      </c>
      <c r="P18" s="19">
        <f>H18*67.32*1000</f>
        <v>7068.599999999999</v>
      </c>
      <c r="Q18" s="20">
        <f>I18*67.08*1000</f>
        <v>7177.5599999999995</v>
      </c>
      <c r="R18" s="25">
        <f>P18+Q18</f>
        <v>14246.16</v>
      </c>
      <c r="S18" s="6">
        <f>T18/134400</f>
        <v>0.10606249999999999</v>
      </c>
      <c r="T18" s="6">
        <v>14254.8</v>
      </c>
    </row>
    <row r="19" spans="1:14" s="6" customFormat="1" ht="40.5" customHeight="1" hidden="1">
      <c r="A19" s="12" t="s">
        <v>4</v>
      </c>
      <c r="B19" s="13" t="s">
        <v>34</v>
      </c>
      <c r="C19" s="7" t="s">
        <v>30</v>
      </c>
      <c r="D19" s="9"/>
      <c r="E19" s="9"/>
      <c r="F19" s="9"/>
      <c r="G19" s="9"/>
      <c r="H19" s="9"/>
      <c r="I19" s="9"/>
      <c r="K19" s="6">
        <f>71.79*0.014186*1000</f>
        <v>1018.4129400000002</v>
      </c>
      <c r="M19" s="6">
        <f>72.4*0.014182*1000</f>
        <v>1026.7768</v>
      </c>
      <c r="N19" s="6">
        <f>72.27*0.01419*1000</f>
        <v>1025.5113000000001</v>
      </c>
    </row>
    <row r="20" spans="1:15" s="6" customFormat="1" ht="25.5" customHeight="1" hidden="1">
      <c r="A20" s="12" t="s">
        <v>6</v>
      </c>
      <c r="B20" s="13" t="s">
        <v>35</v>
      </c>
      <c r="C20" s="7"/>
      <c r="D20" s="9"/>
      <c r="E20" s="9"/>
      <c r="F20" s="9"/>
      <c r="G20" s="9"/>
      <c r="H20" s="9"/>
      <c r="I20" s="9"/>
      <c r="K20" s="6">
        <f>K17/K19</f>
        <v>1.9482064057434303</v>
      </c>
      <c r="M20" s="6">
        <f>M17/M19</f>
        <v>1.9475391341136654</v>
      </c>
      <c r="N20" s="6">
        <f>K20*1.07</f>
        <v>2.0845808541454707</v>
      </c>
      <c r="O20" s="6">
        <f>M20+N20</f>
        <v>4.0321199882591365</v>
      </c>
    </row>
    <row r="21" spans="1:15" s="6" customFormat="1" ht="54" customHeight="1" hidden="1">
      <c r="A21" s="12" t="s">
        <v>7</v>
      </c>
      <c r="B21" s="13" t="s">
        <v>36</v>
      </c>
      <c r="C21" s="7" t="s">
        <v>30</v>
      </c>
      <c r="D21" s="9"/>
      <c r="E21" s="9"/>
      <c r="F21" s="9"/>
      <c r="G21" s="9"/>
      <c r="H21" s="9"/>
      <c r="I21" s="9"/>
      <c r="N21" s="6">
        <f>N20*N19</f>
        <v>2137.7612216898324</v>
      </c>
      <c r="O21" s="6">
        <f>N21/72.27</f>
        <v>29.580202320324236</v>
      </c>
    </row>
    <row r="22" spans="1:9" s="6" customFormat="1" ht="66.75" customHeight="1" hidden="1">
      <c r="A22" s="12" t="s">
        <v>8</v>
      </c>
      <c r="B22" s="13" t="s">
        <v>37</v>
      </c>
      <c r="C22" s="7" t="s">
        <v>30</v>
      </c>
      <c r="D22" s="9"/>
      <c r="E22" s="9"/>
      <c r="F22" s="9"/>
      <c r="G22" s="9"/>
      <c r="H22" s="9"/>
      <c r="I22" s="9"/>
    </row>
    <row r="23" spans="1:9" s="6" customFormat="1" ht="27" customHeight="1" hidden="1">
      <c r="A23" s="12" t="s">
        <v>9</v>
      </c>
      <c r="B23" s="13" t="s">
        <v>38</v>
      </c>
      <c r="C23" s="7" t="s">
        <v>5</v>
      </c>
      <c r="D23" s="9"/>
      <c r="E23" s="9"/>
      <c r="F23" s="9"/>
      <c r="G23" s="9"/>
      <c r="H23" s="9"/>
      <c r="I23" s="9"/>
    </row>
    <row r="24" spans="1:9" s="6" customFormat="1" ht="27" customHeight="1" hidden="1">
      <c r="A24" s="12"/>
      <c r="B24" s="13" t="s">
        <v>19</v>
      </c>
      <c r="C24" s="7" t="s">
        <v>5</v>
      </c>
      <c r="D24" s="9"/>
      <c r="E24" s="9"/>
      <c r="F24" s="9"/>
      <c r="G24" s="9"/>
      <c r="H24" s="9"/>
      <c r="I24" s="9"/>
    </row>
    <row r="25" spans="1:9" s="6" customFormat="1" ht="27" customHeight="1" hidden="1">
      <c r="A25" s="12"/>
      <c r="B25" s="13" t="s">
        <v>20</v>
      </c>
      <c r="C25" s="7" t="s">
        <v>5</v>
      </c>
      <c r="D25" s="9"/>
      <c r="E25" s="9"/>
      <c r="F25" s="9"/>
      <c r="G25" s="9"/>
      <c r="H25" s="9"/>
      <c r="I25" s="9"/>
    </row>
    <row r="26" spans="1:9" s="6" customFormat="1" ht="27" customHeight="1" hidden="1">
      <c r="A26" s="12"/>
      <c r="B26" s="13" t="s">
        <v>21</v>
      </c>
      <c r="C26" s="7" t="s">
        <v>5</v>
      </c>
      <c r="D26" s="9"/>
      <c r="E26" s="9"/>
      <c r="F26" s="9"/>
      <c r="G26" s="9"/>
      <c r="H26" s="9"/>
      <c r="I26" s="9"/>
    </row>
    <row r="27" spans="1:9" s="6" customFormat="1" ht="27" customHeight="1" hidden="1">
      <c r="A27" s="12"/>
      <c r="B27" s="13" t="s">
        <v>22</v>
      </c>
      <c r="C27" s="7" t="s">
        <v>5</v>
      </c>
      <c r="D27" s="9"/>
      <c r="E27" s="9"/>
      <c r="F27" s="9"/>
      <c r="G27" s="9"/>
      <c r="H27" s="9"/>
      <c r="I27" s="9"/>
    </row>
    <row r="28" spans="1:9" s="6" customFormat="1" ht="27" customHeight="1" hidden="1">
      <c r="A28" s="12" t="s">
        <v>10</v>
      </c>
      <c r="B28" s="13" t="s">
        <v>39</v>
      </c>
      <c r="C28" s="7" t="s">
        <v>5</v>
      </c>
      <c r="D28" s="9"/>
      <c r="E28" s="9"/>
      <c r="F28" s="9"/>
      <c r="G28" s="9"/>
      <c r="H28" s="9"/>
      <c r="I28" s="9"/>
    </row>
    <row r="29" spans="1:9" s="6" customFormat="1" ht="27" customHeight="1" hidden="1">
      <c r="A29" s="12" t="s">
        <v>11</v>
      </c>
      <c r="B29" s="13" t="s">
        <v>40</v>
      </c>
      <c r="C29" s="7" t="s">
        <v>41</v>
      </c>
      <c r="D29" s="9"/>
      <c r="E29" s="9"/>
      <c r="F29" s="9"/>
      <c r="G29" s="9"/>
      <c r="H29" s="9"/>
      <c r="I29" s="9"/>
    </row>
    <row r="30" spans="1:9" s="6" customFormat="1" ht="27" customHeight="1" hidden="1">
      <c r="A30" s="12"/>
      <c r="B30" s="13" t="s">
        <v>42</v>
      </c>
      <c r="C30" s="7" t="s">
        <v>41</v>
      </c>
      <c r="D30" s="9"/>
      <c r="E30" s="9"/>
      <c r="F30" s="9"/>
      <c r="G30" s="9"/>
      <c r="H30" s="9"/>
      <c r="I30" s="9"/>
    </row>
    <row r="31" spans="1:9" s="6" customFormat="1" ht="27" customHeight="1" hidden="1">
      <c r="A31" s="12" t="s">
        <v>12</v>
      </c>
      <c r="B31" s="13" t="s">
        <v>43</v>
      </c>
      <c r="C31" s="7" t="s">
        <v>28</v>
      </c>
      <c r="D31" s="9"/>
      <c r="E31" s="9"/>
      <c r="F31" s="9"/>
      <c r="G31" s="9"/>
      <c r="H31" s="9"/>
      <c r="I31" s="9"/>
    </row>
    <row r="32" spans="1:9" s="6" customFormat="1" ht="40.5" customHeight="1" hidden="1">
      <c r="A32" s="12" t="s">
        <v>13</v>
      </c>
      <c r="B32" s="13" t="s">
        <v>44</v>
      </c>
      <c r="C32" s="7" t="s">
        <v>45</v>
      </c>
      <c r="D32" s="9"/>
      <c r="E32" s="9"/>
      <c r="F32" s="9"/>
      <c r="G32" s="9"/>
      <c r="H32" s="9"/>
      <c r="I32" s="9"/>
    </row>
    <row r="33" spans="1:9" s="6" customFormat="1" ht="27" customHeight="1" hidden="1">
      <c r="A33" s="12" t="s">
        <v>46</v>
      </c>
      <c r="B33" s="13" t="s">
        <v>47</v>
      </c>
      <c r="C33" s="7" t="s">
        <v>45</v>
      </c>
      <c r="D33" s="9"/>
      <c r="E33" s="9"/>
      <c r="F33" s="9"/>
      <c r="G33" s="9"/>
      <c r="H33" s="9"/>
      <c r="I33" s="9"/>
    </row>
    <row r="34" spans="1:9" s="6" customFormat="1" ht="27" customHeight="1" hidden="1">
      <c r="A34" s="12" t="s">
        <v>48</v>
      </c>
      <c r="B34" s="13" t="s">
        <v>49</v>
      </c>
      <c r="C34" s="7" t="s">
        <v>45</v>
      </c>
      <c r="D34" s="9"/>
      <c r="E34" s="9"/>
      <c r="F34" s="9"/>
      <c r="G34" s="9"/>
      <c r="H34" s="9"/>
      <c r="I34" s="9"/>
    </row>
    <row r="35" spans="1:9" s="6" customFormat="1" ht="27" customHeight="1" hidden="1">
      <c r="A35" s="12"/>
      <c r="B35" s="13" t="s">
        <v>69</v>
      </c>
      <c r="C35" s="7" t="s">
        <v>45</v>
      </c>
      <c r="D35" s="9"/>
      <c r="E35" s="9"/>
      <c r="F35" s="9"/>
      <c r="G35" s="9"/>
      <c r="H35" s="9"/>
      <c r="I35" s="9"/>
    </row>
    <row r="36" spans="1:9" s="6" customFormat="1" ht="27" customHeight="1" hidden="1">
      <c r="A36" s="12"/>
      <c r="B36" s="13" t="s">
        <v>70</v>
      </c>
      <c r="C36" s="7" t="s">
        <v>45</v>
      </c>
      <c r="D36" s="9"/>
      <c r="E36" s="9"/>
      <c r="F36" s="9"/>
      <c r="G36" s="9"/>
      <c r="H36" s="9"/>
      <c r="I36" s="9"/>
    </row>
    <row r="37" spans="1:9" s="6" customFormat="1" ht="27" customHeight="1" hidden="1">
      <c r="A37" s="12"/>
      <c r="B37" s="13" t="s">
        <v>71</v>
      </c>
      <c r="C37" s="7" t="s">
        <v>45</v>
      </c>
      <c r="D37" s="9"/>
      <c r="E37" s="9"/>
      <c r="F37" s="9"/>
      <c r="G37" s="9"/>
      <c r="H37" s="9"/>
      <c r="I37" s="9"/>
    </row>
    <row r="38" spans="1:9" s="6" customFormat="1" ht="27" customHeight="1" hidden="1">
      <c r="A38" s="12"/>
      <c r="B38" s="13" t="s">
        <v>72</v>
      </c>
      <c r="C38" s="7" t="s">
        <v>45</v>
      </c>
      <c r="D38" s="9"/>
      <c r="E38" s="9"/>
      <c r="F38" s="9"/>
      <c r="G38" s="9"/>
      <c r="H38" s="9"/>
      <c r="I38" s="9"/>
    </row>
    <row r="39" spans="1:9" s="6" customFormat="1" ht="27" customHeight="1" hidden="1">
      <c r="A39" s="12" t="s">
        <v>50</v>
      </c>
      <c r="B39" s="13" t="s">
        <v>51</v>
      </c>
      <c r="C39" s="7" t="s">
        <v>45</v>
      </c>
      <c r="D39" s="9"/>
      <c r="E39" s="9"/>
      <c r="F39" s="9"/>
      <c r="G39" s="9"/>
      <c r="H39" s="9"/>
      <c r="I39" s="9"/>
    </row>
    <row r="40" spans="1:9" s="6" customFormat="1" ht="27" customHeight="1" hidden="1">
      <c r="A40" s="12" t="s">
        <v>14</v>
      </c>
      <c r="B40" s="13" t="s">
        <v>52</v>
      </c>
      <c r="C40" s="7"/>
      <c r="D40" s="9"/>
      <c r="E40" s="9"/>
      <c r="F40" s="9"/>
      <c r="G40" s="9"/>
      <c r="H40" s="9"/>
      <c r="I40" s="9"/>
    </row>
    <row r="41" spans="1:9" s="6" customFormat="1" ht="27" customHeight="1" hidden="1">
      <c r="A41" s="12" t="s">
        <v>15</v>
      </c>
      <c r="B41" s="13" t="s">
        <v>53</v>
      </c>
      <c r="C41" s="7" t="s">
        <v>54</v>
      </c>
      <c r="D41" s="9"/>
      <c r="E41" s="9"/>
      <c r="F41" s="9"/>
      <c r="G41" s="9"/>
      <c r="H41" s="9"/>
      <c r="I41" s="9"/>
    </row>
    <row r="42" spans="1:9" s="6" customFormat="1" ht="27" customHeight="1" hidden="1">
      <c r="A42" s="12" t="s">
        <v>55</v>
      </c>
      <c r="B42" s="13" t="s">
        <v>56</v>
      </c>
      <c r="C42" s="7" t="s">
        <v>45</v>
      </c>
      <c r="D42" s="9"/>
      <c r="E42" s="9"/>
      <c r="F42" s="9"/>
      <c r="G42" s="9"/>
      <c r="H42" s="9"/>
      <c r="I42" s="9"/>
    </row>
    <row r="43" spans="1:9" s="6" customFormat="1" ht="27" customHeight="1" hidden="1">
      <c r="A43" s="12" t="s">
        <v>57</v>
      </c>
      <c r="B43" s="13" t="s">
        <v>58</v>
      </c>
      <c r="C43" s="7" t="s">
        <v>59</v>
      </c>
      <c r="D43" s="9"/>
      <c r="E43" s="9"/>
      <c r="F43" s="9"/>
      <c r="G43" s="9"/>
      <c r="H43" s="9"/>
      <c r="I43" s="9"/>
    </row>
    <row r="44" spans="1:9" s="6" customFormat="1" ht="27" customHeight="1" hidden="1">
      <c r="A44" s="12"/>
      <c r="B44" s="13" t="s">
        <v>60</v>
      </c>
      <c r="C44" s="7" t="s">
        <v>59</v>
      </c>
      <c r="D44" s="9"/>
      <c r="E44" s="9"/>
      <c r="F44" s="9"/>
      <c r="G44" s="9"/>
      <c r="H44" s="9"/>
      <c r="I44" s="9"/>
    </row>
    <row r="45" spans="1:9" s="6" customFormat="1" ht="27" customHeight="1" hidden="1">
      <c r="A45" s="14"/>
      <c r="B45" s="15" t="s">
        <v>61</v>
      </c>
      <c r="C45" s="10" t="s">
        <v>59</v>
      </c>
      <c r="D45" s="11"/>
      <c r="E45" s="11"/>
      <c r="F45" s="11"/>
      <c r="G45" s="11"/>
      <c r="H45" s="11"/>
      <c r="I45" s="11"/>
    </row>
    <row r="46" spans="1:13" s="3" customFormat="1" ht="17.25" customHeight="1">
      <c r="A46" s="2" t="s">
        <v>23</v>
      </c>
      <c r="J46" s="3" t="s">
        <v>77</v>
      </c>
      <c r="K46" s="45">
        <f>L46/129198.3</f>
        <v>0.09666179818155503</v>
      </c>
      <c r="L46" s="3">
        <v>12488.54</v>
      </c>
      <c r="M46" s="3" t="s">
        <v>77</v>
      </c>
    </row>
  </sheetData>
  <sheetProtection/>
  <mergeCells count="12">
    <mergeCell ref="G1:I1"/>
    <mergeCell ref="A8:A9"/>
    <mergeCell ref="B8:B9"/>
    <mergeCell ref="C8:C9"/>
    <mergeCell ref="D8:E8"/>
    <mergeCell ref="B4:I4"/>
    <mergeCell ref="J9:L9"/>
    <mergeCell ref="M9:O9"/>
    <mergeCell ref="F8:G8"/>
    <mergeCell ref="H8:I8"/>
    <mergeCell ref="A5:I5"/>
    <mergeCell ref="P9:R9"/>
  </mergeCells>
  <printOptions/>
  <pageMargins left="1.5748031496062993" right="0.7086614173228347" top="0.7874015748031497" bottom="0.3937007874015748" header="0.1968503937007874" footer="0.1968503937007874"/>
  <pageSetup fitToHeight="1"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2016-04-20T10:23:20Z</cp:lastPrinted>
  <dcterms:created xsi:type="dcterms:W3CDTF">2014-08-15T10:06:32Z</dcterms:created>
  <dcterms:modified xsi:type="dcterms:W3CDTF">2016-04-20T10:25:52Z</dcterms:modified>
  <cp:category/>
  <cp:version/>
  <cp:contentType/>
  <cp:contentStatus/>
</cp:coreProperties>
</file>